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ruth_martinez_inaipi_gob_do/Documents/DPTO. PRESUPUESTO INICIO 25-2-2022/2023/Trabajo de Presupuesto/Informe Mensuales/2024/AGOSTO 2024/"/>
    </mc:Choice>
  </mc:AlternateContent>
  <xr:revisionPtr revIDLastSave="49" documentId="8_{D35D5895-36B2-4BF9-9942-DB5BF9F6CFBC}" xr6:coauthVersionLast="47" xr6:coauthVersionMax="47" xr10:uidLastSave="{61EFBCBC-5C18-4C83-80B9-CFC44AADE312}"/>
  <bookViews>
    <workbookView xWindow="-120" yWindow="-120" windowWidth="29040" windowHeight="15720" xr2:uid="{17B3892A-348D-4B75-9701-FAEA79BE0207}"/>
  </bookViews>
  <sheets>
    <sheet name="Plantilla Ejecucion" sheetId="1" r:id="rId1"/>
  </sheets>
  <definedNames>
    <definedName name="_xlnm.Print_Area" localSheetId="0">'Plantilla Ejecucion'!$B$1:$N$101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2" i="1" l="1"/>
  <c r="N63" i="1"/>
  <c r="N64" i="1"/>
  <c r="N61" i="1"/>
  <c r="N52" i="1"/>
  <c r="N53" i="1"/>
  <c r="N54" i="1"/>
  <c r="N55" i="1"/>
  <c r="N56" i="1"/>
  <c r="N57" i="1"/>
  <c r="N58" i="1"/>
  <c r="N59" i="1"/>
  <c r="N51" i="1"/>
  <c r="N25" i="1"/>
  <c r="N26" i="1"/>
  <c r="N27" i="1"/>
  <c r="N28" i="1"/>
  <c r="N29" i="1"/>
  <c r="N30" i="1"/>
  <c r="N31" i="1"/>
  <c r="N32" i="1"/>
  <c r="N24" i="1"/>
  <c r="N15" i="1"/>
  <c r="N16" i="1"/>
  <c r="N17" i="1"/>
  <c r="N18" i="1"/>
  <c r="N19" i="1"/>
  <c r="N20" i="1"/>
  <c r="N21" i="1"/>
  <c r="N22" i="1"/>
  <c r="N14" i="1"/>
  <c r="N9" i="1"/>
  <c r="N10" i="1"/>
  <c r="N11" i="1"/>
  <c r="N12" i="1"/>
  <c r="N8" i="1"/>
  <c r="M7" i="1"/>
  <c r="M86" i="1"/>
  <c r="M84" i="1"/>
  <c r="M81" i="1"/>
  <c r="M78" i="1"/>
  <c r="M71" i="1"/>
  <c r="M65" i="1"/>
  <c r="M60" i="1"/>
  <c r="N60" i="1" s="1"/>
  <c r="M50" i="1"/>
  <c r="N50" i="1" s="1"/>
  <c r="M42" i="1"/>
  <c r="M33" i="1"/>
  <c r="M23" i="1"/>
  <c r="M13" i="1"/>
  <c r="N13" i="1" s="1"/>
  <c r="M6" i="1" l="1"/>
  <c r="M76" i="1"/>
  <c r="N7" i="1"/>
  <c r="L86" i="1"/>
  <c r="L84" i="1"/>
  <c r="L81" i="1"/>
  <c r="L78" i="1"/>
  <c r="L71" i="1"/>
  <c r="N67" i="1"/>
  <c r="N68" i="1"/>
  <c r="N69" i="1"/>
  <c r="N70" i="1"/>
  <c r="N66" i="1"/>
  <c r="L65" i="1"/>
  <c r="L60" i="1"/>
  <c r="L50" i="1"/>
  <c r="L42" i="1"/>
  <c r="L33" i="1"/>
  <c r="L23" i="1"/>
  <c r="N23" i="1" s="1"/>
  <c r="L13" i="1"/>
  <c r="L7" i="1"/>
  <c r="K7" i="1"/>
  <c r="K42" i="1"/>
  <c r="M88" i="1" l="1"/>
  <c r="L6" i="1"/>
  <c r="N6" i="1" s="1"/>
  <c r="L76" i="1"/>
  <c r="L88" i="1" s="1"/>
  <c r="K23" i="1"/>
  <c r="N77" i="1"/>
  <c r="K86" i="1"/>
  <c r="K84" i="1"/>
  <c r="K81" i="1"/>
  <c r="K78" i="1"/>
  <c r="K71" i="1"/>
  <c r="K65" i="1"/>
  <c r="K60" i="1"/>
  <c r="K50" i="1"/>
  <c r="K33" i="1"/>
  <c r="K13" i="1"/>
  <c r="J7" i="1"/>
  <c r="N43" i="1"/>
  <c r="J23" i="1"/>
  <c r="N34" i="1"/>
  <c r="J86" i="1"/>
  <c r="J84" i="1"/>
  <c r="J81" i="1"/>
  <c r="J78" i="1"/>
  <c r="J71" i="1"/>
  <c r="J65" i="1"/>
  <c r="J60" i="1"/>
  <c r="J50" i="1"/>
  <c r="J42" i="1"/>
  <c r="J33" i="1"/>
  <c r="J13" i="1"/>
  <c r="H13" i="1"/>
  <c r="I13" i="1"/>
  <c r="I86" i="1"/>
  <c r="I84" i="1"/>
  <c r="I81" i="1"/>
  <c r="I78" i="1"/>
  <c r="I71" i="1"/>
  <c r="I65" i="1"/>
  <c r="I60" i="1"/>
  <c r="I50" i="1"/>
  <c r="I42" i="1"/>
  <c r="I33" i="1"/>
  <c r="I23" i="1"/>
  <c r="I7" i="1"/>
  <c r="H71" i="1"/>
  <c r="H65" i="1"/>
  <c r="N76" i="1" l="1"/>
  <c r="N88" i="1" s="1"/>
  <c r="K6" i="1"/>
  <c r="K76" i="1"/>
  <c r="K88" i="1"/>
  <c r="J76" i="1"/>
  <c r="J88" i="1" s="1"/>
  <c r="J6" i="1"/>
  <c r="I76" i="1"/>
  <c r="I88" i="1" s="1"/>
  <c r="I6" i="1"/>
  <c r="E86" i="1"/>
  <c r="D86" i="1"/>
  <c r="E84" i="1"/>
  <c r="D84" i="1"/>
  <c r="E81" i="1"/>
  <c r="D81" i="1"/>
  <c r="E78" i="1"/>
  <c r="D78" i="1"/>
  <c r="E71" i="1"/>
  <c r="D71" i="1"/>
  <c r="E65" i="1"/>
  <c r="D65" i="1"/>
  <c r="E62" i="1"/>
  <c r="E63" i="1"/>
  <c r="E64" i="1"/>
  <c r="E61" i="1"/>
  <c r="D60" i="1"/>
  <c r="E52" i="1"/>
  <c r="E53" i="1"/>
  <c r="E54" i="1"/>
  <c r="E55" i="1"/>
  <c r="E56" i="1"/>
  <c r="E57" i="1"/>
  <c r="E58" i="1"/>
  <c r="E59" i="1"/>
  <c r="E51" i="1"/>
  <c r="D50" i="1"/>
  <c r="H42" i="1"/>
  <c r="H33" i="1"/>
  <c r="E42" i="1"/>
  <c r="D42" i="1"/>
  <c r="E33" i="1"/>
  <c r="D33" i="1"/>
  <c r="E28" i="1"/>
  <c r="E24" i="1"/>
  <c r="E25" i="1"/>
  <c r="E26" i="1"/>
  <c r="E27" i="1"/>
  <c r="E29" i="1"/>
  <c r="E30" i="1"/>
  <c r="E31" i="1"/>
  <c r="E32" i="1"/>
  <c r="E15" i="1"/>
  <c r="E22" i="1"/>
  <c r="D23" i="1"/>
  <c r="E16" i="1"/>
  <c r="E17" i="1"/>
  <c r="E18" i="1"/>
  <c r="E19" i="1"/>
  <c r="E20" i="1"/>
  <c r="E21" i="1"/>
  <c r="D13" i="1"/>
  <c r="E7" i="1"/>
  <c r="D7" i="1"/>
  <c r="H86" i="1"/>
  <c r="G86" i="1"/>
  <c r="H84" i="1"/>
  <c r="G84" i="1"/>
  <c r="H81" i="1"/>
  <c r="G81" i="1"/>
  <c r="H78" i="1"/>
  <c r="G78" i="1"/>
  <c r="H60" i="1"/>
  <c r="H50" i="1"/>
  <c r="H23" i="1"/>
  <c r="H7" i="1"/>
  <c r="N75" i="1"/>
  <c r="N74" i="1"/>
  <c r="N73" i="1"/>
  <c r="N72" i="1"/>
  <c r="G71" i="1"/>
  <c r="G65" i="1"/>
  <c r="G60" i="1"/>
  <c r="G50" i="1"/>
  <c r="F50" i="1"/>
  <c r="G42" i="1"/>
  <c r="G33" i="1"/>
  <c r="G23" i="1"/>
  <c r="G13" i="1"/>
  <c r="G7" i="1"/>
  <c r="C7" i="1"/>
  <c r="C13" i="1"/>
  <c r="F86" i="1"/>
  <c r="C86" i="1"/>
  <c r="N85" i="1"/>
  <c r="F84" i="1"/>
  <c r="N84" i="1" s="1"/>
  <c r="C84" i="1"/>
  <c r="N83" i="1"/>
  <c r="N82" i="1"/>
  <c r="F81" i="1"/>
  <c r="N81" i="1" s="1"/>
  <c r="C81" i="1"/>
  <c r="N80" i="1"/>
  <c r="N79" i="1"/>
  <c r="F78" i="1"/>
  <c r="N78" i="1" s="1"/>
  <c r="C78" i="1"/>
  <c r="N86" i="1"/>
  <c r="F71" i="1"/>
  <c r="C71" i="1"/>
  <c r="F65" i="1"/>
  <c r="C65" i="1"/>
  <c r="F60" i="1"/>
  <c r="C60" i="1"/>
  <c r="C50" i="1"/>
  <c r="N49" i="1"/>
  <c r="N48" i="1"/>
  <c r="N47" i="1"/>
  <c r="N46" i="1"/>
  <c r="N45" i="1"/>
  <c r="N44" i="1"/>
  <c r="F42" i="1"/>
  <c r="C42" i="1"/>
  <c r="N41" i="1"/>
  <c r="N40" i="1"/>
  <c r="N39" i="1"/>
  <c r="N38" i="1"/>
  <c r="N37" i="1"/>
  <c r="N36" i="1"/>
  <c r="N35" i="1"/>
  <c r="F33" i="1"/>
  <c r="C33" i="1"/>
  <c r="F23" i="1"/>
  <c r="C23" i="1"/>
  <c r="F13" i="1"/>
  <c r="F7" i="1"/>
  <c r="N42" i="1" l="1"/>
  <c r="N33" i="1"/>
  <c r="N65" i="1"/>
  <c r="N71" i="1"/>
  <c r="D76" i="1"/>
  <c r="D88" i="1" s="1"/>
  <c r="E23" i="1"/>
  <c r="H76" i="1"/>
  <c r="H88" i="1" s="1"/>
  <c r="E60" i="1"/>
  <c r="E50" i="1"/>
  <c r="E13" i="1"/>
  <c r="D6" i="1"/>
  <c r="H6" i="1"/>
  <c r="G76" i="1"/>
  <c r="G6" i="1"/>
  <c r="C6" i="1"/>
  <c r="F6" i="1"/>
  <c r="F76" i="1"/>
  <c r="C76" i="1"/>
  <c r="C88" i="1" s="1"/>
  <c r="F88" i="1" l="1"/>
  <c r="E76" i="1"/>
  <c r="E88" i="1" s="1"/>
  <c r="E6" i="1"/>
  <c r="G88" i="1"/>
</calcChain>
</file>

<file path=xl/sharedStrings.xml><?xml version="1.0" encoding="utf-8"?>
<sst xmlns="http://schemas.openxmlformats.org/spreadsheetml/2006/main" count="172" uniqueCount="172">
  <si>
    <t>(Valores en RD$)</t>
  </si>
  <si>
    <t>Detalle</t>
  </si>
  <si>
    <t>Enero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</si>
  <si>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</si>
  <si>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</si>
  <si>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</si>
  <si>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</si>
  <si>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</si>
  <si>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</si>
  <si>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</si>
  <si>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</si>
  <si>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</si>
  <si>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</si>
  <si>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</si>
  <si>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</si>
  <si>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</si>
  <si>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</si>
  <si>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</si>
  <si>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</si>
  <si>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</si>
  <si>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</si>
  <si>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</si>
  <si>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</si>
  <si>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</si>
  <si>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</si>
  <si>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</si>
  <si>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</si>
  <si>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</si>
  <si>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</si>
  <si>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</si>
  <si>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</si>
  <si>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</si>
  <si>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</si>
  <si>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</si>
  <si>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</si>
  <si>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</si>
  <si>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</si>
  <si>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</si>
  <si>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</si>
  <si>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</si>
  <si>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</si>
  <si>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</si>
  <si>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</si>
  <si>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</si>
  <si>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</si>
  <si>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</si>
  <si>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</si>
  <si>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</si>
  <si>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</si>
  <si>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</si>
  <si>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</si>
  <si>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</si>
  <si>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</si>
  <si>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</si>
  <si>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</si>
  <si>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</si>
  <si>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</si>
  <si>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</si>
  <si>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</si>
  <si>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</si>
  <si>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</si>
  <si>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</si>
  <si>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</si>
  <si>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</si>
  <si>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</si>
  <si>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</si>
  <si>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</si>
  <si>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</si>
  <si>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</si>
  <si>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</si>
  <si>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</si>
  <si>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</si>
  <si>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</si>
  <si>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</si>
  <si>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</si>
  <si>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</si>
  <si>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</si>
  <si>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</si>
  <si>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</si>
  <si>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</si>
  <si>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</si>
  <si>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</si>
  <si>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</si>
  <si>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</si>
  <si>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</si>
  <si>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</si>
  <si>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</si>
  <si>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</si>
  <si>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</si>
  <si>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</si>
  <si>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</si>
  <si>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</si>
  <si>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</si>
  <si>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</si>
  <si>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</si>
  <si>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</si>
  <si>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</si>
  <si>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</si>
  <si>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</si>
  <si>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</si>
  <si>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</si>
  <si>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</si>
  <si>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</si>
  <si>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</si>
  <si>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</si>
  <si>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</si>
  <si>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</si>
  <si>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</si>
  <si>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</si>
  <si>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</si>
  <si>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</si>
  <si>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</si>
  <si>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</si>
  <si>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</si>
  <si>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</si>
  <si>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</si>
  <si>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</si>
  <si>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</si>
  <si>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</si>
  <si>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</si>
  <si>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</si>
  <si>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</si>
  <si>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</si>
  <si>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</si>
  <si>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</si>
  <si>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</si>
  <si>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</si>
  <si>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</si>
  <si>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</si>
  <si>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</si>
  <si>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</si>
  <si>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</si>
  <si>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</si>
  <si>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</si>
  <si>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</si>
  <si>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</si>
  <si>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</si>
  <si>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</si>
  <si>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</si>
  <si>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</si>
  <si>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</si>
  <si>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</si>
  <si>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</si>
  <si>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</si>
  <si>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</si>
  <si>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</si>
  <si>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</si>
  <si>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</si>
  <si>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</si>
  <si>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</si>
  <si>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</si>
  <si>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</si>
  <si>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</si>
  <si>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</si>
  <si>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</si>
  <si>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</si>
  <si>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</si>
  <si>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</si>
  <si>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</si>
  <si>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>AÑO 2024</t>
  </si>
  <si>
    <t>Febrero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</si>
  <si>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</si>
  <si>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</si>
  <si>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</si>
  <si>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</si>
  <si>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Marzo</t>
  </si>
  <si>
    <t>Abril</t>
  </si>
  <si>
    <t xml:space="preserve">Mayo </t>
  </si>
  <si>
    <t xml:space="preserve">Junio </t>
  </si>
  <si>
    <t xml:space="preserve">Julio </t>
  </si>
  <si>
    <t xml:space="preserve">Agosto </t>
  </si>
  <si>
    <t>Fecha de registro: hasta el 31 de agosto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</si>
</sst>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0</xdr:row>
      <xdr:rowOff>0</xdr:rowOff>
    </xdr:from>
    <xdr:to>
      <xdr:col>7</xdr:col>
      <xdr:colOff>1227455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3783330</xdr:colOff>
      <xdr:row>90</xdr:row>
      <xdr:rowOff>38101</xdr:rowOff>
    </xdr:from>
    <xdr:to>
      <xdr:col>5</xdr:col>
      <xdr:colOff>295275</xdr:colOff>
      <xdr:row>96</xdr:row>
      <xdr:rowOff>190501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3783330" y="19383376"/>
          <a:ext cx="5179695" cy="257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dimension ref="A1:X111"/>
  <sheetViews>
    <sheetView tabSelected="1" topLeftCell="B4" zoomScaleNormal="100" zoomScaleSheetLayoutView="100" workbookViewId="0">
      <selection activeCell="I96" sqref="I96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5" width="24.5703125" style="1" customWidth="1"/>
    <col min="6" max="9" width="22.140625" style="1" customWidth="1"/>
    <col min="10" max="13" width="24.28515625" style="1" customWidth="1"/>
    <col min="14" max="14" width="24" style="1" customWidth="1"/>
    <col min="15" max="15" width="20.85546875" style="1" customWidth="1"/>
    <col min="16" max="18" width="9.140625" style="1"/>
    <col min="19" max="19" width="11.5703125" style="2" bestFit="1" customWidth="1"/>
    <col min="20" max="16384" width="9.140625" style="1"/>
  </cols>
  <sheetData>
    <row r="1" spans="1:24" ht="102.6" customHeigh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4" ht="19.5">
      <c r="B2" s="37" t="s">
        <v>157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24" ht="19.5">
      <c r="B3" s="38" t="s">
        <v>159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24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31.5">
      <c r="B5" s="4" t="s">
        <v>1</v>
      </c>
      <c r="C5" s="5" t="s">
        <v>164</v>
      </c>
      <c r="D5" s="5" t="s">
        <v>163</v>
      </c>
      <c r="E5" s="5" t="s">
        <v>158</v>
      </c>
      <c r="F5" s="4" t="s">
        <v>2</v>
      </c>
      <c r="G5" s="4" t="s">
        <v>160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169</v>
      </c>
      <c r="M5" s="4" t="s">
        <v>170</v>
      </c>
      <c r="N5" s="4" t="s">
        <v>3</v>
      </c>
    </row>
    <row r="6" spans="1:24">
      <c r="B6" s="6" t="s">
        <v>4</v>
      </c>
      <c r="C6" s="7">
        <f>+C7+C13+C23+C33+C42+C50+C60+C65+C71</f>
        <v>11182324484</v>
      </c>
      <c r="D6" s="7">
        <f t="shared" ref="D6:E6" si="0">+D7+D13+D23+D33+D42+D50+D60+D65+D71</f>
        <v>1500000000</v>
      </c>
      <c r="E6" s="7">
        <f t="shared" si="0"/>
        <v>12682324484.000002</v>
      </c>
      <c r="F6" s="7">
        <f t="shared" ref="F6:J6" si="1">+F7+F13+F23+F33+F42+F50+F60+F65+F71</f>
        <v>484485193.48999995</v>
      </c>
      <c r="G6" s="7">
        <f t="shared" si="1"/>
        <v>604876392.89999998</v>
      </c>
      <c r="H6" s="7">
        <f t="shared" si="1"/>
        <v>686487731.28999996</v>
      </c>
      <c r="I6" s="7">
        <f t="shared" si="1"/>
        <v>626394104.70999992</v>
      </c>
      <c r="J6" s="7">
        <f t="shared" si="1"/>
        <v>1008496900.3800001</v>
      </c>
      <c r="K6" s="7">
        <f>+K7+K13+K23+K33+K42+K50+K60+K65+K71</f>
        <v>791367369.63999999</v>
      </c>
      <c r="L6" s="7">
        <f>+L7+L13+L23+L33+L42+L50+L60+L65+L71</f>
        <v>681547728</v>
      </c>
      <c r="M6" s="7">
        <f>+M7+M13+M23+M33+M42+M50+M60+M65+M71</f>
        <v>659612945.61999989</v>
      </c>
      <c r="N6" s="7">
        <f>SUM(F6:L6)+M6</f>
        <v>5543268366.0299997</v>
      </c>
      <c r="O6" s="2"/>
    </row>
    <row r="7" spans="1:24" ht="15" customHeight="1">
      <c r="B7" s="8" t="s">
        <v>5</v>
      </c>
      <c r="C7" s="9">
        <f>SUM(C8:C12)</f>
        <v>8340235687</v>
      </c>
      <c r="D7" s="9">
        <f t="shared" ref="D7:E7" si="2">SUM(D8:D12)</f>
        <v>0</v>
      </c>
      <c r="E7" s="9">
        <f t="shared" si="2"/>
        <v>8340235687</v>
      </c>
      <c r="F7" s="9">
        <f t="shared" ref="F7:J7" si="3">SUM(F8:F12)</f>
        <v>443943940.69999999</v>
      </c>
      <c r="G7" s="9">
        <f t="shared" si="3"/>
        <v>452610778.75999999</v>
      </c>
      <c r="H7" s="9">
        <f t="shared" si="3"/>
        <v>458367995.63999999</v>
      </c>
      <c r="I7" s="9">
        <f t="shared" si="3"/>
        <v>455217116.63999999</v>
      </c>
      <c r="J7" s="9">
        <f t="shared" si="3"/>
        <v>812537451.66000009</v>
      </c>
      <c r="K7" s="9">
        <f>SUM(K8:K12)</f>
        <v>457312956.60000002</v>
      </c>
      <c r="L7" s="9">
        <f>SUM(L8:L12)</f>
        <v>461166446.63999999</v>
      </c>
      <c r="M7" s="9">
        <f>SUM(M8:M12)</f>
        <v>464556851.13</v>
      </c>
      <c r="N7" s="9">
        <f>+F7+G7+H7+I7+J7+K7+L7+M7</f>
        <v>4005713537.7699995</v>
      </c>
      <c r="P7" s="10"/>
    </row>
    <row r="8" spans="1:24" ht="15" customHeight="1">
      <c r="A8" s="1" t="s">
        <v>6</v>
      </c>
      <c r="B8" s="11" t="s">
        <v>7</v>
      </c>
      <c r="C8" s="12">
        <v>5839646551</v>
      </c>
      <c r="D8" s="12">
        <v>0</v>
      </c>
      <c r="E8" s="12">
        <v>5839646551</v>
      </c>
      <c r="F8" s="12">
        <v>381651145.06999999</v>
      </c>
      <c r="G8" s="12">
        <v>389738014.85000002</v>
      </c>
      <c r="H8" s="12">
        <v>394954404.31999999</v>
      </c>
      <c r="I8" s="12">
        <v>391623843.16000003</v>
      </c>
      <c r="J8" s="12">
        <v>400832112.82999998</v>
      </c>
      <c r="K8" s="12">
        <v>395739469.79000002</v>
      </c>
      <c r="L8" s="12">
        <v>398696354.81</v>
      </c>
      <c r="M8" s="12">
        <v>402274683.51999998</v>
      </c>
      <c r="N8" s="12">
        <f>+G8+F8+H8+I8+J8+K8+L8+M8</f>
        <v>3155510028.3499999</v>
      </c>
      <c r="P8" s="13"/>
    </row>
    <row r="9" spans="1:24" ht="15" customHeight="1">
      <c r="A9" s="1" t="s">
        <v>8</v>
      </c>
      <c r="B9" s="11" t="s">
        <v>9</v>
      </c>
      <c r="C9" s="12">
        <v>1565776473</v>
      </c>
      <c r="D9" s="12">
        <v>0</v>
      </c>
      <c r="E9" s="12">
        <v>1565776473</v>
      </c>
      <c r="F9" s="12">
        <v>3802250</v>
      </c>
      <c r="G9" s="12">
        <v>3788500</v>
      </c>
      <c r="H9" s="12">
        <v>3712828.2</v>
      </c>
      <c r="I9" s="12">
        <v>3594451.32</v>
      </c>
      <c r="J9" s="12">
        <v>351467919.61000001</v>
      </c>
      <c r="K9" s="12">
        <v>1095821.76</v>
      </c>
      <c r="L9" s="12">
        <v>1703901.75</v>
      </c>
      <c r="M9" s="12">
        <v>1283091.81</v>
      </c>
      <c r="N9" s="12">
        <f t="shared" ref="N9:N12" si="4">+G9+F9+H9+I9+J9+K9+L9+M9</f>
        <v>370448764.44999999</v>
      </c>
      <c r="P9" s="13"/>
    </row>
    <row r="10" spans="1:24" ht="15" customHeight="1">
      <c r="A10" s="1" t="s">
        <v>10</v>
      </c>
      <c r="B10" s="11" t="s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f t="shared" si="4"/>
        <v>0</v>
      </c>
      <c r="P10" s="13"/>
    </row>
    <row r="11" spans="1:24" ht="15" customHeight="1">
      <c r="A11" s="1" t="s">
        <v>12</v>
      </c>
      <c r="B11" s="11" t="s">
        <v>13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f t="shared" si="4"/>
        <v>0</v>
      </c>
    </row>
    <row r="12" spans="1:24" ht="15" customHeight="1">
      <c r="A12" s="1" t="s">
        <v>14</v>
      </c>
      <c r="B12" s="11" t="s">
        <v>15</v>
      </c>
      <c r="C12" s="12">
        <v>934812663</v>
      </c>
      <c r="D12" s="12">
        <v>0</v>
      </c>
      <c r="E12" s="12">
        <v>934812663</v>
      </c>
      <c r="F12" s="12">
        <v>58490545.630000003</v>
      </c>
      <c r="G12" s="12">
        <v>59084263.909999996</v>
      </c>
      <c r="H12" s="12">
        <v>59700763.119999997</v>
      </c>
      <c r="I12" s="12">
        <v>59998822.159999996</v>
      </c>
      <c r="J12" s="12">
        <v>60237419.219999999</v>
      </c>
      <c r="K12" s="12">
        <v>60477665.049999997</v>
      </c>
      <c r="L12" s="12">
        <v>60766190.079999998</v>
      </c>
      <c r="M12" s="12">
        <v>60999075.799999997</v>
      </c>
      <c r="N12" s="12">
        <f t="shared" si="4"/>
        <v>479754744.96999997</v>
      </c>
      <c r="P12" s="13"/>
    </row>
    <row r="13" spans="1:24" ht="15" customHeight="1">
      <c r="B13" s="8" t="s">
        <v>16</v>
      </c>
      <c r="C13" s="9">
        <f>SUM(C14:C22)</f>
        <v>1586234701</v>
      </c>
      <c r="D13" s="9">
        <f t="shared" ref="D13:E13" si="5">SUM(D14:D22)</f>
        <v>517269954.66999996</v>
      </c>
      <c r="E13" s="9">
        <f t="shared" si="5"/>
        <v>2103504655.6700001</v>
      </c>
      <c r="F13" s="9">
        <f t="shared" ref="F13:M13" si="6">SUM(F14:F22)</f>
        <v>31474947.450000003</v>
      </c>
      <c r="G13" s="9">
        <f t="shared" si="6"/>
        <v>95389109.789999992</v>
      </c>
      <c r="H13" s="9">
        <f t="shared" si="6"/>
        <v>119441226.49000001</v>
      </c>
      <c r="I13" s="9">
        <f t="shared" si="6"/>
        <v>100389503.11000001</v>
      </c>
      <c r="J13" s="9">
        <f t="shared" si="6"/>
        <v>126492503.86999999</v>
      </c>
      <c r="K13" s="9">
        <f t="shared" si="6"/>
        <v>187372573.28</v>
      </c>
      <c r="L13" s="9">
        <f t="shared" si="6"/>
        <v>104865917.88</v>
      </c>
      <c r="M13" s="9">
        <f t="shared" si="6"/>
        <v>126819026.36000001</v>
      </c>
      <c r="N13" s="9">
        <f>+G13+F13+H13+I13+J13+K13+L13+M13</f>
        <v>892244808.23000002</v>
      </c>
      <c r="P13" s="10"/>
    </row>
    <row r="14" spans="1:24" ht="15" customHeight="1">
      <c r="A14" s="1" t="s">
        <v>17</v>
      </c>
      <c r="B14" s="11" t="s">
        <v>18</v>
      </c>
      <c r="C14" s="12">
        <v>184188427</v>
      </c>
      <c r="D14" s="12">
        <v>0</v>
      </c>
      <c r="E14" s="12">
        <v>184188427</v>
      </c>
      <c r="F14" s="12">
        <v>11510029.800000001</v>
      </c>
      <c r="G14" s="12">
        <v>10752348.75</v>
      </c>
      <c r="H14" s="12">
        <v>9207759.5600000005</v>
      </c>
      <c r="I14" s="12">
        <v>13995325.51</v>
      </c>
      <c r="J14" s="12">
        <v>15860905.119999999</v>
      </c>
      <c r="K14" s="12">
        <v>12090530.800000001</v>
      </c>
      <c r="L14" s="12">
        <v>13869164.779999999</v>
      </c>
      <c r="M14" s="12">
        <v>10235861.74</v>
      </c>
      <c r="N14" s="12">
        <f>+G14+F14+H14+I14+J14+K14+L14+M14</f>
        <v>97521926.059999987</v>
      </c>
      <c r="P14" s="13"/>
    </row>
    <row r="15" spans="1:24" ht="15" customHeight="1">
      <c r="A15" s="1" t="s">
        <v>19</v>
      </c>
      <c r="B15" s="11" t="s">
        <v>20</v>
      </c>
      <c r="C15" s="12">
        <v>25386574</v>
      </c>
      <c r="D15" s="12">
        <v>8933281.7599999998</v>
      </c>
      <c r="E15" s="12">
        <f>+C15+D15</f>
        <v>34319855.759999998</v>
      </c>
      <c r="F15" s="12">
        <v>0</v>
      </c>
      <c r="G15" s="12">
        <v>0</v>
      </c>
      <c r="H15" s="12">
        <v>724993.66</v>
      </c>
      <c r="I15" s="12">
        <v>1732900.56</v>
      </c>
      <c r="J15" s="12">
        <v>1657138.02</v>
      </c>
      <c r="K15" s="12">
        <v>3485466.72</v>
      </c>
      <c r="L15" s="12">
        <v>2213871.96</v>
      </c>
      <c r="M15" s="12">
        <v>663232.96</v>
      </c>
      <c r="N15" s="12">
        <f t="shared" ref="N15:N22" si="7">+G15+F15+H15+I15+J15+K15+L15+M15</f>
        <v>10477603.880000003</v>
      </c>
      <c r="P15" s="13"/>
    </row>
    <row r="16" spans="1:24" ht="15" customHeight="1">
      <c r="A16" s="1" t="s">
        <v>21</v>
      </c>
      <c r="B16" s="11" t="s">
        <v>22</v>
      </c>
      <c r="C16" s="12">
        <v>31100600</v>
      </c>
      <c r="D16" s="12">
        <v>-5000000</v>
      </c>
      <c r="E16" s="12">
        <f t="shared" ref="E16:E21" si="8">+C16+D16</f>
        <v>26100600</v>
      </c>
      <c r="F16" s="12">
        <v>168850</v>
      </c>
      <c r="G16" s="12">
        <v>5249460</v>
      </c>
      <c r="H16" s="12">
        <v>2104278.2000000002</v>
      </c>
      <c r="I16" s="12">
        <v>3949340</v>
      </c>
      <c r="J16" s="12">
        <v>506400</v>
      </c>
      <c r="K16" s="12">
        <v>2520654.2400000002</v>
      </c>
      <c r="L16" s="12">
        <v>2727250.25</v>
      </c>
      <c r="M16" s="12">
        <v>1606420</v>
      </c>
      <c r="N16" s="12">
        <f t="shared" si="7"/>
        <v>18832652.689999998</v>
      </c>
      <c r="P16" s="13"/>
    </row>
    <row r="17" spans="1:16" ht="15" customHeight="1">
      <c r="A17" s="1" t="s">
        <v>23</v>
      </c>
      <c r="B17" s="11" t="s">
        <v>24</v>
      </c>
      <c r="C17" s="12">
        <v>1900000</v>
      </c>
      <c r="D17" s="12">
        <v>0</v>
      </c>
      <c r="E17" s="12">
        <f t="shared" si="8"/>
        <v>1900000</v>
      </c>
      <c r="F17" s="12">
        <v>0</v>
      </c>
      <c r="G17" s="12">
        <v>200000</v>
      </c>
      <c r="H17" s="12">
        <v>391562.34</v>
      </c>
      <c r="I17" s="12">
        <v>1120</v>
      </c>
      <c r="J17" s="12">
        <v>200000</v>
      </c>
      <c r="K17" s="12">
        <v>117621.08</v>
      </c>
      <c r="L17" s="12">
        <v>273738.84999999998</v>
      </c>
      <c r="M17" s="12">
        <v>200425.41</v>
      </c>
      <c r="N17" s="12">
        <f t="shared" si="7"/>
        <v>1384467.68</v>
      </c>
      <c r="P17" s="13"/>
    </row>
    <row r="18" spans="1:16" ht="15" customHeight="1">
      <c r="A18" s="1" t="s">
        <v>25</v>
      </c>
      <c r="B18" s="11" t="s">
        <v>26</v>
      </c>
      <c r="C18" s="12">
        <v>235419751</v>
      </c>
      <c r="D18" s="12">
        <v>62983056</v>
      </c>
      <c r="E18" s="12">
        <f t="shared" si="8"/>
        <v>298402807</v>
      </c>
      <c r="F18" s="12">
        <v>12155722.58</v>
      </c>
      <c r="G18" s="12">
        <v>21256300.219999999</v>
      </c>
      <c r="H18" s="12">
        <v>28006713.460000001</v>
      </c>
      <c r="I18" s="12">
        <v>26258745.780000001</v>
      </c>
      <c r="J18" s="12">
        <v>13414682.77</v>
      </c>
      <c r="K18" s="12">
        <v>18433527.940000001</v>
      </c>
      <c r="L18" s="12">
        <v>26169001.829999998</v>
      </c>
      <c r="M18" s="12">
        <v>17611630.920000002</v>
      </c>
      <c r="N18" s="12">
        <f t="shared" si="7"/>
        <v>163306325.5</v>
      </c>
      <c r="P18" s="13"/>
    </row>
    <row r="19" spans="1:16" ht="15" customHeight="1">
      <c r="A19" s="1" t="s">
        <v>27</v>
      </c>
      <c r="B19" s="11" t="s">
        <v>28</v>
      </c>
      <c r="C19" s="12">
        <v>76160000</v>
      </c>
      <c r="D19" s="12">
        <v>5000000</v>
      </c>
      <c r="E19" s="12">
        <f t="shared" si="8"/>
        <v>81160000</v>
      </c>
      <c r="F19" s="12">
        <v>7454495.0700000003</v>
      </c>
      <c r="G19" s="12">
        <v>5466515.4400000004</v>
      </c>
      <c r="H19" s="12">
        <v>7671001.8300000001</v>
      </c>
      <c r="I19" s="12">
        <v>6640958.9800000004</v>
      </c>
      <c r="J19" s="12">
        <v>6620585.5199999996</v>
      </c>
      <c r="K19" s="12">
        <v>14999918</v>
      </c>
      <c r="L19" s="12">
        <v>6053058.7199999997</v>
      </c>
      <c r="M19" s="12">
        <v>12541436.84</v>
      </c>
      <c r="N19" s="12">
        <f t="shared" si="7"/>
        <v>67447970.400000006</v>
      </c>
      <c r="P19" s="13"/>
    </row>
    <row r="20" spans="1:16" ht="15" customHeight="1">
      <c r="A20" s="1" t="s">
        <v>29</v>
      </c>
      <c r="B20" s="11" t="s">
        <v>30</v>
      </c>
      <c r="C20" s="12">
        <v>13195272</v>
      </c>
      <c r="D20" s="12">
        <v>4167033.91</v>
      </c>
      <c r="E20" s="12">
        <f t="shared" si="8"/>
        <v>17362305.91</v>
      </c>
      <c r="F20" s="12">
        <v>0</v>
      </c>
      <c r="G20" s="12">
        <v>0</v>
      </c>
      <c r="H20" s="12">
        <v>1863232.27</v>
      </c>
      <c r="I20" s="12">
        <v>281848.2</v>
      </c>
      <c r="J20" s="12">
        <v>945840.81</v>
      </c>
      <c r="K20" s="12">
        <v>2079540.88</v>
      </c>
      <c r="L20" s="12">
        <v>1416105.58</v>
      </c>
      <c r="M20" s="12">
        <v>1009422.03</v>
      </c>
      <c r="N20" s="12">
        <f t="shared" si="7"/>
        <v>7595989.7700000005</v>
      </c>
      <c r="P20" s="13"/>
    </row>
    <row r="21" spans="1:16" ht="15" customHeight="1">
      <c r="A21" s="1" t="s">
        <v>31</v>
      </c>
      <c r="B21" s="11" t="s">
        <v>32</v>
      </c>
      <c r="C21" s="12">
        <v>1009154077</v>
      </c>
      <c r="D21" s="12">
        <v>-9619417</v>
      </c>
      <c r="E21" s="12">
        <f t="shared" si="8"/>
        <v>999534660</v>
      </c>
      <c r="F21" s="12">
        <v>185850</v>
      </c>
      <c r="G21" s="12">
        <v>37236348.200000003</v>
      </c>
      <c r="H21" s="12">
        <v>50052897.700000003</v>
      </c>
      <c r="I21" s="12">
        <v>40895126.520000003</v>
      </c>
      <c r="J21" s="12">
        <v>51815488.829999998</v>
      </c>
      <c r="K21" s="12">
        <v>106966345.73999999</v>
      </c>
      <c r="L21" s="12">
        <v>24038505.949999999</v>
      </c>
      <c r="M21" s="12">
        <v>59548244.460000001</v>
      </c>
      <c r="N21" s="12">
        <f t="shared" si="7"/>
        <v>370738807.39999998</v>
      </c>
      <c r="P21" s="13"/>
    </row>
    <row r="22" spans="1:16" ht="15" customHeight="1">
      <c r="A22" s="1" t="s">
        <v>33</v>
      </c>
      <c r="B22" s="11" t="s">
        <v>34</v>
      </c>
      <c r="C22" s="12">
        <v>9730000</v>
      </c>
      <c r="D22" s="12">
        <v>450806000</v>
      </c>
      <c r="E22" s="12">
        <f>+C22+D22</f>
        <v>460536000</v>
      </c>
      <c r="F22" s="12">
        <v>0</v>
      </c>
      <c r="G22" s="12">
        <v>15228137.18</v>
      </c>
      <c r="H22" s="12">
        <v>19418787.469999999</v>
      </c>
      <c r="I22" s="12">
        <v>6634137.5599999996</v>
      </c>
      <c r="J22" s="12">
        <v>35471462.799999997</v>
      </c>
      <c r="K22" s="12">
        <v>26678967.879999999</v>
      </c>
      <c r="L22" s="12">
        <v>28105219.960000001</v>
      </c>
      <c r="M22" s="12">
        <v>23402352</v>
      </c>
      <c r="N22" s="12">
        <f t="shared" si="7"/>
        <v>154939064.84999999</v>
      </c>
      <c r="P22" s="13"/>
    </row>
    <row r="23" spans="1:16" ht="15" customHeight="1">
      <c r="B23" s="8" t="s">
        <v>35</v>
      </c>
      <c r="C23" s="9">
        <f t="shared" ref="C23:D23" si="9">SUM(C24:C32)</f>
        <v>843805028</v>
      </c>
      <c r="D23" s="9">
        <f t="shared" si="9"/>
        <v>454872203.71000004</v>
      </c>
      <c r="E23" s="9">
        <f t="shared" ref="E23:M23" si="10">SUM(E24:E32)</f>
        <v>1298677231.71</v>
      </c>
      <c r="F23" s="9">
        <f t="shared" si="10"/>
        <v>9066305.3399999999</v>
      </c>
      <c r="G23" s="9">
        <f t="shared" si="10"/>
        <v>43300405.149999999</v>
      </c>
      <c r="H23" s="9">
        <f t="shared" si="10"/>
        <v>82873897.24000001</v>
      </c>
      <c r="I23" s="9">
        <f t="shared" si="10"/>
        <v>44934852.920000002</v>
      </c>
      <c r="J23" s="9">
        <f t="shared" si="10"/>
        <v>49403092.5</v>
      </c>
      <c r="K23" s="9">
        <f t="shared" si="10"/>
        <v>97876802.899999976</v>
      </c>
      <c r="L23" s="9">
        <f t="shared" si="10"/>
        <v>66978112.270000003</v>
      </c>
      <c r="M23" s="9">
        <f t="shared" si="10"/>
        <v>41838078.810000002</v>
      </c>
      <c r="N23" s="9">
        <f>+G23+F23+H23+I23+J23+K23+L23+M23</f>
        <v>436271547.13</v>
      </c>
      <c r="P23" s="10"/>
    </row>
    <row r="24" spans="1:16" ht="15" customHeight="1">
      <c r="A24" s="1" t="s">
        <v>36</v>
      </c>
      <c r="B24" s="11" t="s">
        <v>37</v>
      </c>
      <c r="C24" s="12">
        <v>542413758</v>
      </c>
      <c r="D24" s="12">
        <v>312318592.70999998</v>
      </c>
      <c r="E24" s="12">
        <f>+C24+D24</f>
        <v>854732350.71000004</v>
      </c>
      <c r="F24" s="12">
        <v>9066305.3399999999</v>
      </c>
      <c r="G24" s="12">
        <v>41257947.079999998</v>
      </c>
      <c r="H24" s="12">
        <v>40088180.299999997</v>
      </c>
      <c r="I24" s="12">
        <v>25137138.309999999</v>
      </c>
      <c r="J24" s="12">
        <v>30693084.219999999</v>
      </c>
      <c r="K24" s="12">
        <v>59967701.57</v>
      </c>
      <c r="L24" s="12">
        <v>57247267.990000002</v>
      </c>
      <c r="M24" s="12">
        <v>22335714.27</v>
      </c>
      <c r="N24" s="12">
        <f>+G24+F24+H24+I24+J24+K24+L24+M24</f>
        <v>285793339.07999998</v>
      </c>
      <c r="P24" s="13"/>
    </row>
    <row r="25" spans="1:16" ht="15" customHeight="1">
      <c r="A25" s="1" t="s">
        <v>38</v>
      </c>
      <c r="B25" s="11" t="s">
        <v>39</v>
      </c>
      <c r="C25" s="12">
        <v>28641742</v>
      </c>
      <c r="D25" s="12">
        <v>51206892.060000002</v>
      </c>
      <c r="E25" s="12">
        <f t="shared" ref="E25:E32" si="11">+C25+D25</f>
        <v>79848634.060000002</v>
      </c>
      <c r="F25" s="12">
        <v>0</v>
      </c>
      <c r="G25" s="12">
        <v>0</v>
      </c>
      <c r="H25" s="12">
        <v>777500.11</v>
      </c>
      <c r="I25" s="12">
        <v>40356</v>
      </c>
      <c r="J25" s="12">
        <v>4026367.68</v>
      </c>
      <c r="K25" s="12">
        <v>20915017.899999999</v>
      </c>
      <c r="L25" s="12">
        <v>10096.69</v>
      </c>
      <c r="M25" s="12">
        <v>7005255.0199999996</v>
      </c>
      <c r="N25" s="12">
        <f t="shared" ref="N25:N32" si="12">+G25+F25+H25+I25+J25+K25+L25+M25</f>
        <v>32774593.399999999</v>
      </c>
      <c r="P25" s="13"/>
    </row>
    <row r="26" spans="1:16" ht="15" customHeight="1">
      <c r="A26" s="1" t="s">
        <v>40</v>
      </c>
      <c r="B26" s="11" t="s">
        <v>41</v>
      </c>
      <c r="C26" s="12">
        <v>30891647</v>
      </c>
      <c r="D26" s="12">
        <v>48837029.799999997</v>
      </c>
      <c r="E26" s="12">
        <f t="shared" si="11"/>
        <v>79728676.799999997</v>
      </c>
      <c r="F26" s="12">
        <v>0</v>
      </c>
      <c r="G26" s="12">
        <v>0</v>
      </c>
      <c r="H26" s="12">
        <v>10855556.310000001</v>
      </c>
      <c r="I26" s="12">
        <v>4858751.95</v>
      </c>
      <c r="J26" s="12">
        <v>126298.7</v>
      </c>
      <c r="K26" s="12">
        <v>1919131.71</v>
      </c>
      <c r="L26" s="12">
        <v>0</v>
      </c>
      <c r="M26" s="12">
        <v>62304</v>
      </c>
      <c r="N26" s="12">
        <f t="shared" si="12"/>
        <v>17822042.670000002</v>
      </c>
      <c r="P26" s="13"/>
    </row>
    <row r="27" spans="1:16" ht="15" customHeight="1">
      <c r="A27" s="1" t="s">
        <v>42</v>
      </c>
      <c r="B27" s="11" t="s">
        <v>43</v>
      </c>
      <c r="C27" s="12">
        <v>4189759</v>
      </c>
      <c r="D27" s="12">
        <v>-536673.89</v>
      </c>
      <c r="E27" s="12">
        <f t="shared" si="11"/>
        <v>3653085.11</v>
      </c>
      <c r="F27" s="12">
        <v>0</v>
      </c>
      <c r="G27" s="12">
        <v>0</v>
      </c>
      <c r="H27" s="12">
        <v>0</v>
      </c>
      <c r="I27" s="12">
        <v>127987.16</v>
      </c>
      <c r="J27" s="12">
        <v>0</v>
      </c>
      <c r="K27" s="12">
        <v>8104.27</v>
      </c>
      <c r="L27" s="12">
        <v>15720.17</v>
      </c>
      <c r="M27" s="12">
        <v>402138.26</v>
      </c>
      <c r="N27" s="12">
        <f t="shared" si="12"/>
        <v>553949.86</v>
      </c>
      <c r="P27" s="13"/>
    </row>
    <row r="28" spans="1:16" ht="15" customHeight="1">
      <c r="A28" s="1" t="s">
        <v>44</v>
      </c>
      <c r="B28" s="11" t="s">
        <v>45</v>
      </c>
      <c r="C28" s="12">
        <v>4714864</v>
      </c>
      <c r="D28" s="12">
        <v>2804652.87</v>
      </c>
      <c r="E28" s="12">
        <f>+C28+D28</f>
        <v>7519516.8700000001</v>
      </c>
      <c r="F28" s="12">
        <v>0</v>
      </c>
      <c r="G28" s="12">
        <v>0</v>
      </c>
      <c r="H28" s="12">
        <v>2563073.2799999998</v>
      </c>
      <c r="I28" s="12">
        <v>99134.87</v>
      </c>
      <c r="J28" s="12">
        <v>0</v>
      </c>
      <c r="K28" s="12">
        <v>9411.75</v>
      </c>
      <c r="L28" s="12">
        <v>0</v>
      </c>
      <c r="M28" s="12">
        <v>0</v>
      </c>
      <c r="N28" s="12">
        <f t="shared" si="12"/>
        <v>2671619.9</v>
      </c>
      <c r="P28" s="13"/>
    </row>
    <row r="29" spans="1:16" ht="15" customHeight="1">
      <c r="A29" s="1" t="s">
        <v>46</v>
      </c>
      <c r="B29" s="11" t="s">
        <v>47</v>
      </c>
      <c r="C29" s="12">
        <v>4852021</v>
      </c>
      <c r="D29" s="12">
        <v>5932172.71</v>
      </c>
      <c r="E29" s="12">
        <f t="shared" si="11"/>
        <v>10784193.710000001</v>
      </c>
      <c r="F29" s="12">
        <v>0</v>
      </c>
      <c r="G29" s="12">
        <v>0</v>
      </c>
      <c r="H29" s="12">
        <v>1371736.03</v>
      </c>
      <c r="I29" s="12">
        <v>570218.51</v>
      </c>
      <c r="J29" s="12">
        <v>127571.16</v>
      </c>
      <c r="K29" s="12">
        <v>3705284.21</v>
      </c>
      <c r="L29" s="12">
        <v>339809.24</v>
      </c>
      <c r="M29" s="12">
        <v>974675.17</v>
      </c>
      <c r="N29" s="12">
        <f t="shared" si="12"/>
        <v>7089294.3200000003</v>
      </c>
      <c r="P29" s="13"/>
    </row>
    <row r="30" spans="1:16" ht="15" customHeight="1">
      <c r="A30" s="1" t="s">
        <v>48</v>
      </c>
      <c r="B30" s="11" t="s">
        <v>49</v>
      </c>
      <c r="C30" s="12">
        <v>97523049</v>
      </c>
      <c r="D30" s="12">
        <v>1472831.48</v>
      </c>
      <c r="E30" s="12">
        <f t="shared" si="11"/>
        <v>98995880.480000004</v>
      </c>
      <c r="F30" s="12">
        <v>0</v>
      </c>
      <c r="G30" s="12">
        <v>1834422.89</v>
      </c>
      <c r="H30" s="12">
        <v>14687745.25</v>
      </c>
      <c r="I30" s="12">
        <v>5116666.9000000004</v>
      </c>
      <c r="J30" s="12">
        <v>10521099.890000001</v>
      </c>
      <c r="K30" s="12">
        <v>7503073.9199999999</v>
      </c>
      <c r="L30" s="12">
        <v>4432724.82</v>
      </c>
      <c r="M30" s="12">
        <v>3266789.57</v>
      </c>
      <c r="N30" s="12">
        <f t="shared" si="12"/>
        <v>47362523.240000002</v>
      </c>
      <c r="P30" s="13"/>
    </row>
    <row r="31" spans="1:16" ht="15" customHeight="1">
      <c r="A31" s="1" t="s">
        <v>50</v>
      </c>
      <c r="B31" s="11" t="s">
        <v>51</v>
      </c>
      <c r="C31" s="12">
        <v>0</v>
      </c>
      <c r="D31" s="12">
        <v>0</v>
      </c>
      <c r="E31" s="12">
        <f t="shared" si="11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f t="shared" si="12"/>
        <v>0</v>
      </c>
      <c r="P31" s="13"/>
    </row>
    <row r="32" spans="1:16" ht="15" customHeight="1">
      <c r="A32" s="1" t="s">
        <v>52</v>
      </c>
      <c r="B32" s="11" t="s">
        <v>53</v>
      </c>
      <c r="C32" s="12">
        <v>130578188</v>
      </c>
      <c r="D32" s="12">
        <v>32836705.969999999</v>
      </c>
      <c r="E32" s="12">
        <f t="shared" si="11"/>
        <v>163414893.97</v>
      </c>
      <c r="F32" s="12">
        <v>0</v>
      </c>
      <c r="G32" s="12">
        <v>208035.18</v>
      </c>
      <c r="H32" s="12">
        <v>12530105.960000001</v>
      </c>
      <c r="I32" s="12">
        <v>8984599.2200000007</v>
      </c>
      <c r="J32" s="12">
        <v>3908670.85</v>
      </c>
      <c r="K32" s="12">
        <v>3849077.57</v>
      </c>
      <c r="L32" s="12">
        <v>4932493.3600000003</v>
      </c>
      <c r="M32" s="12">
        <v>7791202.5199999996</v>
      </c>
      <c r="N32" s="12">
        <f t="shared" si="12"/>
        <v>42204184.659999996</v>
      </c>
      <c r="P32" s="13"/>
    </row>
    <row r="33" spans="1:16" ht="15" customHeight="1">
      <c r="B33" s="8" t="s">
        <v>54</v>
      </c>
      <c r="C33" s="9">
        <f t="shared" ref="C33:E33" si="13">SUM(C34:C41)</f>
        <v>0</v>
      </c>
      <c r="D33" s="9">
        <f t="shared" si="13"/>
        <v>0</v>
      </c>
      <c r="E33" s="9">
        <f t="shared" si="13"/>
        <v>0</v>
      </c>
      <c r="F33" s="9">
        <f>SUM(F34:F41)</f>
        <v>0</v>
      </c>
      <c r="G33" s="9">
        <f>SUM(G34:G41)</f>
        <v>0</v>
      </c>
      <c r="H33" s="9">
        <f t="shared" ref="H33:M33" si="14">SUM(H34:H41)</f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 t="shared" si="14"/>
        <v>0</v>
      </c>
      <c r="M33" s="9">
        <f t="shared" si="14"/>
        <v>0</v>
      </c>
      <c r="N33" s="9">
        <f>SUM(F33:L33)</f>
        <v>0</v>
      </c>
      <c r="P33" s="10"/>
    </row>
    <row r="34" spans="1:16" ht="15" customHeight="1" outlineLevel="3">
      <c r="A34" s="1" t="s">
        <v>55</v>
      </c>
      <c r="B34" s="11" t="s">
        <v>56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f t="shared" ref="N34:N41" si="15">SUM(F34:F34)</f>
        <v>0</v>
      </c>
      <c r="P34" s="13"/>
    </row>
    <row r="35" spans="1:16" ht="15" customHeight="1" outlineLevel="3">
      <c r="A35" s="1" t="s">
        <v>57</v>
      </c>
      <c r="B35" s="11" t="s">
        <v>58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f t="shared" si="15"/>
        <v>0</v>
      </c>
      <c r="P35" s="13"/>
    </row>
    <row r="36" spans="1:16" ht="15" customHeight="1" outlineLevel="3">
      <c r="A36" s="1" t="s">
        <v>59</v>
      </c>
      <c r="B36" s="11" t="s">
        <v>60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f t="shared" si="15"/>
        <v>0</v>
      </c>
      <c r="P36" s="13"/>
    </row>
    <row r="37" spans="1:16" ht="15" customHeight="1" outlineLevel="3">
      <c r="A37" s="1" t="s">
        <v>61</v>
      </c>
      <c r="B37" s="11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f t="shared" si="15"/>
        <v>0</v>
      </c>
      <c r="P37" s="13"/>
    </row>
    <row r="38" spans="1:16" ht="15" customHeight="1" outlineLevel="3">
      <c r="A38" s="1" t="s">
        <v>63</v>
      </c>
      <c r="B38" s="11" t="s">
        <v>64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f t="shared" si="15"/>
        <v>0</v>
      </c>
      <c r="P38" s="13"/>
    </row>
    <row r="39" spans="1:16" ht="15" customHeight="1" outlineLevel="3">
      <c r="A39" s="1" t="s">
        <v>65</v>
      </c>
      <c r="B39" s="11" t="s">
        <v>66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f t="shared" si="15"/>
        <v>0</v>
      </c>
      <c r="P39" s="13"/>
    </row>
    <row r="40" spans="1:16" ht="15" customHeight="1" outlineLevel="3">
      <c r="A40" s="1" t="s">
        <v>67</v>
      </c>
      <c r="B40" s="11" t="s">
        <v>68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 t="shared" si="15"/>
        <v>0</v>
      </c>
      <c r="P40" s="13"/>
    </row>
    <row r="41" spans="1:16" ht="15" customHeight="1" outlineLevel="3">
      <c r="A41" s="1" t="s">
        <v>69</v>
      </c>
      <c r="B41" s="11" t="s">
        <v>70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f t="shared" si="15"/>
        <v>0</v>
      </c>
      <c r="P41" s="13"/>
    </row>
    <row r="42" spans="1:16" ht="15" customHeight="1">
      <c r="B42" s="8" t="s">
        <v>71</v>
      </c>
      <c r="C42" s="9">
        <f t="shared" ref="C42:E42" si="16">SUM(C43:C49)</f>
        <v>0</v>
      </c>
      <c r="D42" s="9">
        <f t="shared" si="16"/>
        <v>0</v>
      </c>
      <c r="E42" s="9">
        <f t="shared" si="16"/>
        <v>0</v>
      </c>
      <c r="F42" s="9">
        <f>SUM(F43:F49)</f>
        <v>0</v>
      </c>
      <c r="G42" s="9">
        <f>SUM(G43:G49)</f>
        <v>0</v>
      </c>
      <c r="H42" s="9">
        <f t="shared" ref="H42:M42" si="17">SUM(H43:H49)</f>
        <v>0</v>
      </c>
      <c r="I42" s="9">
        <f t="shared" si="17"/>
        <v>0</v>
      </c>
      <c r="J42" s="9">
        <f t="shared" si="17"/>
        <v>5000000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>+G42+F42+H42+I42+J42+K42+L42</f>
        <v>5000000</v>
      </c>
      <c r="P42" s="10"/>
    </row>
    <row r="43" spans="1:16" ht="15" customHeight="1" outlineLevel="1">
      <c r="A43" s="1" t="s">
        <v>72</v>
      </c>
      <c r="B43" s="11" t="s">
        <v>73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5000000</v>
      </c>
      <c r="K43" s="12">
        <v>0</v>
      </c>
      <c r="L43" s="12">
        <v>0</v>
      </c>
      <c r="M43" s="12">
        <v>0</v>
      </c>
      <c r="N43" s="12">
        <f>J43</f>
        <v>5000000</v>
      </c>
      <c r="P43" s="13"/>
    </row>
    <row r="44" spans="1:16" ht="15" customHeight="1" outlineLevel="1">
      <c r="A44" s="1" t="s">
        <v>74</v>
      </c>
      <c r="B44" s="11" t="s">
        <v>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f t="shared" ref="N44:N49" si="18">SUM(F44:F44)</f>
        <v>0</v>
      </c>
      <c r="P44" s="13"/>
    </row>
    <row r="45" spans="1:16" ht="15" customHeight="1" outlineLevel="1">
      <c r="A45" s="1" t="s">
        <v>76</v>
      </c>
      <c r="B45" s="11" t="s">
        <v>77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f t="shared" si="18"/>
        <v>0</v>
      </c>
      <c r="P45" s="13"/>
    </row>
    <row r="46" spans="1:16" ht="15" customHeight="1" outlineLevel="1">
      <c r="A46" s="1" t="s">
        <v>78</v>
      </c>
      <c r="B46" s="11" t="s">
        <v>79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f t="shared" si="18"/>
        <v>0</v>
      </c>
      <c r="P46" s="13"/>
    </row>
    <row r="47" spans="1:16" ht="15" customHeight="1" outlineLevel="1">
      <c r="A47" s="1" t="s">
        <v>80</v>
      </c>
      <c r="B47" s="11" t="s">
        <v>81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f t="shared" si="18"/>
        <v>0</v>
      </c>
      <c r="P47" s="13"/>
    </row>
    <row r="48" spans="1:16" ht="15" customHeight="1" outlineLevel="1">
      <c r="A48" s="1" t="s">
        <v>82</v>
      </c>
      <c r="B48" s="11" t="s">
        <v>83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f t="shared" si="18"/>
        <v>0</v>
      </c>
      <c r="P48" s="13"/>
    </row>
    <row r="49" spans="1:16" ht="15" customHeight="1" outlineLevel="1">
      <c r="A49" s="1" t="s">
        <v>84</v>
      </c>
      <c r="B49" s="11" t="s">
        <v>85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f t="shared" si="18"/>
        <v>0</v>
      </c>
      <c r="P49" s="13"/>
    </row>
    <row r="50" spans="1:16" ht="15" customHeight="1">
      <c r="B50" s="8" t="s">
        <v>86</v>
      </c>
      <c r="C50" s="9">
        <f t="shared" ref="C50:E50" si="19">SUM(C51:C59)</f>
        <v>236839068</v>
      </c>
      <c r="D50" s="9">
        <f t="shared" si="19"/>
        <v>282589766.26000005</v>
      </c>
      <c r="E50" s="9">
        <f t="shared" si="19"/>
        <v>519428834.25999999</v>
      </c>
      <c r="F50" s="9">
        <f t="shared" ref="F50:M50" si="20">SUM(F51:F59)</f>
        <v>0</v>
      </c>
      <c r="G50" s="9">
        <f t="shared" si="20"/>
        <v>8368142.1200000001</v>
      </c>
      <c r="H50" s="9">
        <f t="shared" si="20"/>
        <v>20913260.799999997</v>
      </c>
      <c r="I50" s="9">
        <f t="shared" si="20"/>
        <v>13249371.659999998</v>
      </c>
      <c r="J50" s="9">
        <f t="shared" si="20"/>
        <v>6008461.4000000004</v>
      </c>
      <c r="K50" s="9">
        <f t="shared" si="20"/>
        <v>30983527.969999999</v>
      </c>
      <c r="L50" s="9">
        <f t="shared" si="20"/>
        <v>31944371.370000001</v>
      </c>
      <c r="M50" s="9">
        <f t="shared" si="20"/>
        <v>20513900.300000001</v>
      </c>
      <c r="N50" s="9">
        <f>+G50+F50+H50+I50+J50+K50+L50+M50</f>
        <v>131981035.61999999</v>
      </c>
      <c r="P50" s="10"/>
    </row>
    <row r="51" spans="1:16" ht="15" customHeight="1" outlineLevel="1">
      <c r="A51" s="1" t="s">
        <v>87</v>
      </c>
      <c r="B51" s="11" t="s">
        <v>88</v>
      </c>
      <c r="C51" s="12">
        <v>111394175</v>
      </c>
      <c r="D51" s="12">
        <v>131846664.39</v>
      </c>
      <c r="E51" s="12">
        <f>+C51+D51</f>
        <v>243240839.38999999</v>
      </c>
      <c r="F51" s="12">
        <v>0</v>
      </c>
      <c r="G51" s="12">
        <v>1182737.03</v>
      </c>
      <c r="H51" s="12">
        <v>7460020.0999999996</v>
      </c>
      <c r="I51" s="12">
        <v>2569402.7999999998</v>
      </c>
      <c r="J51" s="12">
        <v>2047295.09</v>
      </c>
      <c r="K51" s="12">
        <v>24150326.079999998</v>
      </c>
      <c r="L51" s="12">
        <v>23163480.93</v>
      </c>
      <c r="M51" s="12">
        <v>3104047.69</v>
      </c>
      <c r="N51" s="12">
        <f>+G51+F51+H51+I51+J51+K51+L51+M51</f>
        <v>63677309.719999991</v>
      </c>
      <c r="P51" s="13"/>
    </row>
    <row r="52" spans="1:16" ht="15" customHeight="1" outlineLevel="1">
      <c r="A52" s="1" t="s">
        <v>89</v>
      </c>
      <c r="B52" s="11" t="s">
        <v>90</v>
      </c>
      <c r="C52" s="12">
        <v>22747699</v>
      </c>
      <c r="D52" s="12">
        <v>36045475.109999999</v>
      </c>
      <c r="E52" s="12">
        <f t="shared" ref="E52:E59" si="21">+C52+D52</f>
        <v>58793174.109999999</v>
      </c>
      <c r="F52" s="12">
        <v>0</v>
      </c>
      <c r="G52" s="12">
        <v>60222.89</v>
      </c>
      <c r="H52" s="12">
        <v>5248931.5</v>
      </c>
      <c r="I52" s="12">
        <v>1646888.18</v>
      </c>
      <c r="J52" s="12">
        <v>0</v>
      </c>
      <c r="K52" s="12">
        <v>655871.61</v>
      </c>
      <c r="L52" s="12">
        <v>1304691.8799999999</v>
      </c>
      <c r="M52" s="12">
        <v>2804095.79</v>
      </c>
      <c r="N52" s="12">
        <f t="shared" ref="N52:N59" si="22">+G52+F52+H52+I52+J52+K52+L52+M52</f>
        <v>11720701.849999998</v>
      </c>
      <c r="P52" s="13"/>
    </row>
    <row r="53" spans="1:16" ht="15" customHeight="1" outlineLevel="1">
      <c r="A53" s="1" t="s">
        <v>91</v>
      </c>
      <c r="B53" s="11" t="s">
        <v>92</v>
      </c>
      <c r="C53" s="12">
        <v>13336681</v>
      </c>
      <c r="D53" s="12">
        <v>-2992393.2</v>
      </c>
      <c r="E53" s="12">
        <f t="shared" si="21"/>
        <v>10344287.800000001</v>
      </c>
      <c r="F53" s="12">
        <v>0</v>
      </c>
      <c r="G53" s="12">
        <v>0</v>
      </c>
      <c r="H53" s="12">
        <v>65136</v>
      </c>
      <c r="I53" s="12">
        <v>97704</v>
      </c>
      <c r="J53" s="12">
        <v>0</v>
      </c>
      <c r="K53" s="12">
        <v>15646.8</v>
      </c>
      <c r="L53" s="12">
        <v>1452344</v>
      </c>
      <c r="M53" s="12">
        <v>388102</v>
      </c>
      <c r="N53" s="12">
        <f t="shared" si="22"/>
        <v>2018932.8</v>
      </c>
      <c r="P53" s="13"/>
    </row>
    <row r="54" spans="1:16" ht="15" customHeight="1" outlineLevel="1">
      <c r="A54" s="1" t="s">
        <v>93</v>
      </c>
      <c r="B54" s="11" t="s">
        <v>94</v>
      </c>
      <c r="C54" s="12">
        <v>10740938</v>
      </c>
      <c r="D54" s="12">
        <v>7072471.0199999996</v>
      </c>
      <c r="E54" s="12">
        <f t="shared" si="21"/>
        <v>17813409.02</v>
      </c>
      <c r="F54" s="12">
        <v>0</v>
      </c>
      <c r="G54" s="12">
        <v>3625000</v>
      </c>
      <c r="H54" s="12">
        <v>0</v>
      </c>
      <c r="I54" s="12">
        <v>0</v>
      </c>
      <c r="J54" s="12">
        <v>0</v>
      </c>
      <c r="K54" s="12">
        <v>5133000</v>
      </c>
      <c r="L54" s="12">
        <v>0</v>
      </c>
      <c r="M54" s="12">
        <v>0</v>
      </c>
      <c r="N54" s="12">
        <f t="shared" si="22"/>
        <v>8758000</v>
      </c>
      <c r="P54" s="13"/>
    </row>
    <row r="55" spans="1:16" ht="15" customHeight="1" outlineLevel="1">
      <c r="A55" s="1" t="s">
        <v>95</v>
      </c>
      <c r="B55" s="11" t="s">
        <v>96</v>
      </c>
      <c r="C55" s="12">
        <v>55948966</v>
      </c>
      <c r="D55" s="12">
        <v>46040995.969999999</v>
      </c>
      <c r="E55" s="12">
        <f t="shared" si="21"/>
        <v>101989961.97</v>
      </c>
      <c r="F55" s="12">
        <v>0</v>
      </c>
      <c r="G55" s="12">
        <v>3500182.2</v>
      </c>
      <c r="H55" s="12">
        <v>4462424.34</v>
      </c>
      <c r="I55" s="12">
        <v>1156876.24</v>
      </c>
      <c r="J55" s="12">
        <v>3961166.31</v>
      </c>
      <c r="K55" s="12">
        <v>949924</v>
      </c>
      <c r="L55" s="12">
        <v>1592605.6</v>
      </c>
      <c r="M55" s="12">
        <v>6165867.4000000004</v>
      </c>
      <c r="N55" s="12">
        <f t="shared" si="22"/>
        <v>21789046.09</v>
      </c>
      <c r="P55" s="13"/>
    </row>
    <row r="56" spans="1:16" ht="15" customHeight="1" outlineLevel="1">
      <c r="A56" s="1" t="s">
        <v>97</v>
      </c>
      <c r="B56" s="11" t="s">
        <v>98</v>
      </c>
      <c r="C56" s="12">
        <v>22402319</v>
      </c>
      <c r="D56" s="12">
        <v>52646882.049999997</v>
      </c>
      <c r="E56" s="12">
        <f t="shared" si="21"/>
        <v>75049201.049999997</v>
      </c>
      <c r="F56" s="12">
        <v>0</v>
      </c>
      <c r="G56" s="12">
        <v>0</v>
      </c>
      <c r="H56" s="12">
        <v>2897934.86</v>
      </c>
      <c r="I56" s="12">
        <v>4364424.12</v>
      </c>
      <c r="J56" s="12">
        <v>0</v>
      </c>
      <c r="K56" s="12">
        <v>78759.48</v>
      </c>
      <c r="L56" s="12">
        <v>4352896.96</v>
      </c>
      <c r="M56" s="12">
        <v>8051787.4199999999</v>
      </c>
      <c r="N56" s="12">
        <f t="shared" si="22"/>
        <v>19745802.840000004</v>
      </c>
      <c r="P56" s="13"/>
    </row>
    <row r="57" spans="1:16" ht="15" customHeight="1" outlineLevel="1">
      <c r="A57" s="1" t="s">
        <v>99</v>
      </c>
      <c r="B57" s="11" t="s">
        <v>100</v>
      </c>
      <c r="C57" s="12">
        <v>0</v>
      </c>
      <c r="D57" s="12">
        <v>0</v>
      </c>
      <c r="E57" s="12">
        <f t="shared" si="21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f t="shared" si="22"/>
        <v>0</v>
      </c>
      <c r="P57" s="13"/>
    </row>
    <row r="58" spans="1:16" ht="15" customHeight="1" outlineLevel="1">
      <c r="A58" s="1" t="s">
        <v>101</v>
      </c>
      <c r="B58" s="11" t="s">
        <v>102</v>
      </c>
      <c r="C58" s="12">
        <v>0</v>
      </c>
      <c r="D58" s="12">
        <v>9500186.9199999999</v>
      </c>
      <c r="E58" s="12">
        <f t="shared" si="21"/>
        <v>9500186.9199999999</v>
      </c>
      <c r="F58" s="12">
        <v>0</v>
      </c>
      <c r="G58" s="12">
        <v>0</v>
      </c>
      <c r="H58" s="12">
        <v>778814</v>
      </c>
      <c r="I58" s="12">
        <v>3264162.03</v>
      </c>
      <c r="J58" s="12">
        <v>0</v>
      </c>
      <c r="K58" s="12">
        <v>0</v>
      </c>
      <c r="L58" s="12">
        <v>0</v>
      </c>
      <c r="M58" s="12">
        <v>0</v>
      </c>
      <c r="N58" s="12">
        <f t="shared" si="22"/>
        <v>4042976.03</v>
      </c>
      <c r="P58" s="13"/>
    </row>
    <row r="59" spans="1:16" ht="15" customHeight="1" outlineLevel="1">
      <c r="A59" s="1" t="s">
        <v>103</v>
      </c>
      <c r="B59" s="11" t="s">
        <v>104</v>
      </c>
      <c r="C59" s="12">
        <v>268290</v>
      </c>
      <c r="D59" s="12">
        <v>2429484</v>
      </c>
      <c r="E59" s="12">
        <f t="shared" si="21"/>
        <v>2697774</v>
      </c>
      <c r="F59" s="12">
        <v>0</v>
      </c>
      <c r="G59" s="12">
        <v>0</v>
      </c>
      <c r="H59" s="12">
        <v>0</v>
      </c>
      <c r="I59" s="12">
        <v>149914.29</v>
      </c>
      <c r="J59" s="12">
        <v>0</v>
      </c>
      <c r="K59" s="12">
        <v>0</v>
      </c>
      <c r="L59" s="12">
        <v>78352</v>
      </c>
      <c r="M59" s="12">
        <v>0</v>
      </c>
      <c r="N59" s="12">
        <f t="shared" si="22"/>
        <v>228266.29</v>
      </c>
      <c r="P59" s="13"/>
    </row>
    <row r="60" spans="1:16" ht="15" customHeight="1">
      <c r="B60" s="8" t="s">
        <v>105</v>
      </c>
      <c r="C60" s="9">
        <f t="shared" ref="C60:E60" si="23">SUM(C61:C64)</f>
        <v>175210000</v>
      </c>
      <c r="D60" s="9">
        <f t="shared" si="23"/>
        <v>245268075.36000001</v>
      </c>
      <c r="E60" s="9">
        <f t="shared" si="23"/>
        <v>420478075.35999995</v>
      </c>
      <c r="F60" s="9">
        <f t="shared" ref="F60:M60" si="24">SUM(F61:F64)</f>
        <v>0</v>
      </c>
      <c r="G60" s="9">
        <f t="shared" si="24"/>
        <v>5207957.08</v>
      </c>
      <c r="H60" s="9">
        <f t="shared" si="24"/>
        <v>4891351.12</v>
      </c>
      <c r="I60" s="9">
        <f t="shared" si="24"/>
        <v>12603260.379999999</v>
      </c>
      <c r="J60" s="9">
        <f t="shared" si="24"/>
        <v>9055390.9499999993</v>
      </c>
      <c r="K60" s="9">
        <f t="shared" si="24"/>
        <v>17821508.890000001</v>
      </c>
      <c r="L60" s="9">
        <f t="shared" si="24"/>
        <v>16592879.84</v>
      </c>
      <c r="M60" s="9">
        <f t="shared" si="24"/>
        <v>5885089.0200000005</v>
      </c>
      <c r="N60" s="9">
        <f>+G60+F60+H60+I60+J60+K60+L60+M60</f>
        <v>72057437.280000001</v>
      </c>
      <c r="P60" s="10"/>
    </row>
    <row r="61" spans="1:16" ht="15" customHeight="1" outlineLevel="1">
      <c r="A61" s="1" t="s">
        <v>106</v>
      </c>
      <c r="B61" s="11" t="s">
        <v>107</v>
      </c>
      <c r="C61" s="12">
        <v>169710000</v>
      </c>
      <c r="D61" s="12">
        <v>231705087.65000001</v>
      </c>
      <c r="E61" s="12">
        <f>+C61+D61</f>
        <v>401415087.64999998</v>
      </c>
      <c r="F61" s="12">
        <v>0</v>
      </c>
      <c r="G61" s="12">
        <v>5207957.08</v>
      </c>
      <c r="H61" s="12">
        <v>4891351.12</v>
      </c>
      <c r="I61" s="12">
        <v>11557909.1</v>
      </c>
      <c r="J61" s="12">
        <v>9055390.9499999993</v>
      </c>
      <c r="K61" s="12">
        <v>15855905.710000001</v>
      </c>
      <c r="L61" s="12">
        <v>16364220.859999999</v>
      </c>
      <c r="M61" s="12">
        <v>5632777.3200000003</v>
      </c>
      <c r="N61" s="12">
        <f>+G61+F61+H61+I61+J61+K61+L61+M61</f>
        <v>68565512.139999986</v>
      </c>
      <c r="P61" s="13"/>
    </row>
    <row r="62" spans="1:16" ht="15" customHeight="1" outlineLevel="1">
      <c r="A62" s="1" t="s">
        <v>108</v>
      </c>
      <c r="B62" s="11" t="s">
        <v>109</v>
      </c>
      <c r="C62" s="12">
        <v>5500000</v>
      </c>
      <c r="D62" s="12">
        <v>13562987.710000001</v>
      </c>
      <c r="E62" s="12">
        <f t="shared" ref="E62:E64" si="25">+C62+D62</f>
        <v>19062987.710000001</v>
      </c>
      <c r="F62" s="12">
        <v>0</v>
      </c>
      <c r="G62" s="12">
        <v>0</v>
      </c>
      <c r="H62" s="12">
        <v>0</v>
      </c>
      <c r="I62" s="12">
        <v>1045351.28</v>
      </c>
      <c r="J62" s="12">
        <v>0</v>
      </c>
      <c r="K62" s="12">
        <v>1965603.18</v>
      </c>
      <c r="L62" s="12">
        <v>228658.98</v>
      </c>
      <c r="M62" s="12">
        <v>252311.7</v>
      </c>
      <c r="N62" s="12">
        <f t="shared" ref="N62:N64" si="26">+G62+F62+H62+I62+J62+K62+L62+M62</f>
        <v>3491925.14</v>
      </c>
    </row>
    <row r="63" spans="1:16" ht="15" customHeight="1" outlineLevel="1">
      <c r="A63" s="1" t="s">
        <v>110</v>
      </c>
      <c r="B63" s="11" t="s">
        <v>111</v>
      </c>
      <c r="C63" s="12">
        <v>0</v>
      </c>
      <c r="D63" s="12">
        <v>0</v>
      </c>
      <c r="E63" s="12">
        <f t="shared" si="25"/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f t="shared" si="26"/>
        <v>0</v>
      </c>
    </row>
    <row r="64" spans="1:16" ht="15" customHeight="1" outlineLevel="1">
      <c r="A64" s="1" t="s">
        <v>112</v>
      </c>
      <c r="B64" s="11" t="s">
        <v>113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f t="shared" si="26"/>
        <v>0</v>
      </c>
    </row>
    <row r="65" spans="1:16" ht="15" customHeight="1">
      <c r="B65" s="14" t="s">
        <v>114</v>
      </c>
      <c r="C65" s="9">
        <f t="shared" ref="C65:E65" si="27">SUM(C66:C70)</f>
        <v>0</v>
      </c>
      <c r="D65" s="9">
        <f t="shared" si="27"/>
        <v>0</v>
      </c>
      <c r="E65" s="9">
        <f t="shared" si="27"/>
        <v>0</v>
      </c>
      <c r="F65" s="9">
        <f t="shared" ref="F65:M65" si="28">SUM(F66:F70)</f>
        <v>0</v>
      </c>
      <c r="G65" s="9">
        <f t="shared" si="28"/>
        <v>0</v>
      </c>
      <c r="H65" s="9">
        <f t="shared" si="28"/>
        <v>0</v>
      </c>
      <c r="I65" s="9">
        <f t="shared" si="28"/>
        <v>0</v>
      </c>
      <c r="J65" s="9">
        <f t="shared" si="28"/>
        <v>0</v>
      </c>
      <c r="K65" s="9">
        <f t="shared" si="28"/>
        <v>0</v>
      </c>
      <c r="L65" s="9">
        <f t="shared" si="28"/>
        <v>0</v>
      </c>
      <c r="M65" s="9">
        <f t="shared" si="28"/>
        <v>0</v>
      </c>
      <c r="N65" s="9">
        <f>+F65+G65+K65+L65</f>
        <v>0</v>
      </c>
    </row>
    <row r="66" spans="1:16" ht="15" customHeight="1" outlineLevel="1">
      <c r="A66" s="1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f>+G66+L66</f>
        <v>0</v>
      </c>
    </row>
    <row r="67" spans="1:16" ht="15" customHeight="1" outlineLevel="1">
      <c r="A67" s="1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f t="shared" ref="N67:N70" si="29">+G67+L67</f>
        <v>0</v>
      </c>
    </row>
    <row r="68" spans="1:16" ht="15" customHeight="1" outlineLevel="1">
      <c r="A68" s="1" t="s">
        <v>119</v>
      </c>
      <c r="B68" s="11" t="s">
        <v>120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f t="shared" si="29"/>
        <v>0</v>
      </c>
    </row>
    <row r="69" spans="1:16" ht="15" customHeight="1" outlineLevel="1">
      <c r="A69" s="1" t="s">
        <v>121</v>
      </c>
      <c r="B69" s="11" t="s">
        <v>122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f t="shared" si="29"/>
        <v>0</v>
      </c>
    </row>
    <row r="70" spans="1:16" ht="15" customHeight="1" outlineLevel="1">
      <c r="A70" s="1" t="s">
        <v>123</v>
      </c>
      <c r="B70" s="11" t="s">
        <v>124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f t="shared" si="29"/>
        <v>0</v>
      </c>
    </row>
    <row r="71" spans="1:16" ht="15" customHeight="1">
      <c r="B71" s="14" t="s">
        <v>125</v>
      </c>
      <c r="C71" s="9">
        <f t="shared" ref="C71:E71" si="30">SUM(C72:C75)</f>
        <v>0</v>
      </c>
      <c r="D71" s="9">
        <f t="shared" si="30"/>
        <v>0</v>
      </c>
      <c r="E71" s="9">
        <f t="shared" si="30"/>
        <v>0</v>
      </c>
      <c r="F71" s="9">
        <f t="shared" ref="F71:M71" si="31">SUM(F72:F75)</f>
        <v>0</v>
      </c>
      <c r="G71" s="9">
        <f t="shared" si="31"/>
        <v>0</v>
      </c>
      <c r="H71" s="9">
        <f t="shared" si="31"/>
        <v>0</v>
      </c>
      <c r="I71" s="9">
        <f t="shared" si="31"/>
        <v>0</v>
      </c>
      <c r="J71" s="9">
        <f t="shared" si="31"/>
        <v>0</v>
      </c>
      <c r="K71" s="9">
        <f t="shared" si="31"/>
        <v>0</v>
      </c>
      <c r="L71" s="9">
        <f t="shared" si="31"/>
        <v>0</v>
      </c>
      <c r="M71" s="9">
        <f t="shared" si="31"/>
        <v>0</v>
      </c>
      <c r="N71" s="9">
        <f>+F71+G71+K71+L71</f>
        <v>0</v>
      </c>
    </row>
    <row r="72" spans="1:16" ht="15" customHeight="1" outlineLevel="1">
      <c r="A72" s="1" t="s">
        <v>126</v>
      </c>
      <c r="B72" s="11" t="s">
        <v>127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f>+G72+F72</f>
        <v>0</v>
      </c>
    </row>
    <row r="73" spans="1:16" ht="15" customHeight="1" outlineLevel="1">
      <c r="A73" s="1" t="s">
        <v>128</v>
      </c>
      <c r="B73" s="11" t="s">
        <v>129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f>+G73+F73</f>
        <v>0</v>
      </c>
    </row>
    <row r="74" spans="1:16" ht="15" customHeight="1" outlineLevel="1">
      <c r="A74" s="1" t="s">
        <v>130</v>
      </c>
      <c r="B74" s="11" t="s">
        <v>131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f>+G74+F74</f>
        <v>0</v>
      </c>
    </row>
    <row r="75" spans="1:16" ht="15" customHeight="1" outlineLevel="1">
      <c r="A75" s="1" t="s">
        <v>132</v>
      </c>
      <c r="B75" s="11" t="s">
        <v>133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f>+G75+F75</f>
        <v>0</v>
      </c>
    </row>
    <row r="76" spans="1:16">
      <c r="B76" s="15" t="s">
        <v>134</v>
      </c>
      <c r="C76" s="16">
        <f t="shared" ref="C76:E76" si="32">C60+C50+C33+C23+C42+C13+C7+C65+C71</f>
        <v>11182324484</v>
      </c>
      <c r="D76" s="16">
        <f t="shared" si="32"/>
        <v>1500000000</v>
      </c>
      <c r="E76" s="16">
        <f t="shared" si="32"/>
        <v>12682324484</v>
      </c>
      <c r="F76" s="16">
        <f t="shared" ref="F76:J76" si="33">F60+F50+F33+F23+F42+F13+F7+F65+F71</f>
        <v>484485193.49000001</v>
      </c>
      <c r="G76" s="16">
        <f t="shared" si="33"/>
        <v>604876392.89999998</v>
      </c>
      <c r="H76" s="16">
        <f t="shared" si="33"/>
        <v>686487731.28999996</v>
      </c>
      <c r="I76" s="16">
        <f t="shared" si="33"/>
        <v>626394104.71000004</v>
      </c>
      <c r="J76" s="16">
        <f t="shared" si="33"/>
        <v>1008496900.3800001</v>
      </c>
      <c r="K76" s="16">
        <f>K60+K50+K33+K23+K42+K13+K7+K65+K71</f>
        <v>791367369.63999999</v>
      </c>
      <c r="L76" s="16">
        <f>L60+L50+L33+L23+L42+L13+L7+L65+L71</f>
        <v>681547728</v>
      </c>
      <c r="M76" s="16">
        <f>M60+M50+M33+M23+M42+M13+M7+M65+M71</f>
        <v>659612945.62</v>
      </c>
      <c r="N76" s="23">
        <f>+F76+G76+H76+I76+J76+K76+L76+M76</f>
        <v>5543268366.0299997</v>
      </c>
      <c r="P76" s="17"/>
    </row>
    <row r="77" spans="1:16" outlineLevel="2">
      <c r="B77" s="6" t="s">
        <v>135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9">
        <f t="shared" ref="N77:N85" si="34">SUM(F77:F77)</f>
        <v>0</v>
      </c>
    </row>
    <row r="78" spans="1:16" outlineLevel="2">
      <c r="B78" s="19" t="s">
        <v>136</v>
      </c>
      <c r="C78" s="20">
        <f t="shared" ref="C78:F78" si="35">C79+C80</f>
        <v>0</v>
      </c>
      <c r="D78" s="20">
        <f t="shared" ref="D78:E78" si="36">D79+D80</f>
        <v>0</v>
      </c>
      <c r="E78" s="20">
        <f t="shared" si="36"/>
        <v>0</v>
      </c>
      <c r="F78" s="20">
        <f t="shared" si="35"/>
        <v>0</v>
      </c>
      <c r="G78" s="20">
        <f t="shared" ref="G78:H78" si="37">G79+G80</f>
        <v>0</v>
      </c>
      <c r="H78" s="20">
        <f t="shared" si="37"/>
        <v>0</v>
      </c>
      <c r="I78" s="20">
        <f t="shared" ref="I78:J78" si="38">I79+I80</f>
        <v>0</v>
      </c>
      <c r="J78" s="20">
        <f t="shared" si="38"/>
        <v>0</v>
      </c>
      <c r="K78" s="20">
        <f>K79+K80</f>
        <v>0</v>
      </c>
      <c r="L78" s="20">
        <f>L79+L80</f>
        <v>0</v>
      </c>
      <c r="M78" s="20">
        <f>M79+M80</f>
        <v>0</v>
      </c>
      <c r="N78" s="9">
        <f t="shared" si="34"/>
        <v>0</v>
      </c>
    </row>
    <row r="79" spans="1:16" ht="31.5" outlineLevel="2">
      <c r="A79" s="1" t="s">
        <v>137</v>
      </c>
      <c r="B79" s="11" t="s">
        <v>138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f t="shared" si="34"/>
        <v>0</v>
      </c>
    </row>
    <row r="80" spans="1:16" ht="31.5" outlineLevel="2">
      <c r="A80" s="1" t="s">
        <v>139</v>
      </c>
      <c r="B80" s="11" t="s">
        <v>140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f t="shared" si="34"/>
        <v>0</v>
      </c>
    </row>
    <row r="81" spans="1:14" outlineLevel="2">
      <c r="B81" s="19" t="s">
        <v>141</v>
      </c>
      <c r="C81" s="20">
        <f t="shared" ref="C81:F81" si="39">C82+C83</f>
        <v>0</v>
      </c>
      <c r="D81" s="20">
        <f t="shared" ref="D81:E81" si="40">D82+D83</f>
        <v>0</v>
      </c>
      <c r="E81" s="20">
        <f t="shared" si="40"/>
        <v>0</v>
      </c>
      <c r="F81" s="20">
        <f t="shared" si="39"/>
        <v>0</v>
      </c>
      <c r="G81" s="20">
        <f t="shared" ref="G81:H81" si="41">G82+G83</f>
        <v>0</v>
      </c>
      <c r="H81" s="20">
        <f t="shared" si="41"/>
        <v>0</v>
      </c>
      <c r="I81" s="20">
        <f t="shared" ref="I81:M81" si="42">I82+I83</f>
        <v>0</v>
      </c>
      <c r="J81" s="20">
        <f t="shared" si="42"/>
        <v>0</v>
      </c>
      <c r="K81" s="20">
        <f t="shared" si="42"/>
        <v>0</v>
      </c>
      <c r="L81" s="20">
        <f t="shared" si="42"/>
        <v>0</v>
      </c>
      <c r="M81" s="20">
        <f t="shared" si="42"/>
        <v>0</v>
      </c>
      <c r="N81" s="9">
        <f t="shared" si="34"/>
        <v>0</v>
      </c>
    </row>
    <row r="82" spans="1:14" outlineLevel="2">
      <c r="A82" s="1" t="s">
        <v>142</v>
      </c>
      <c r="B82" s="11" t="s">
        <v>143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f t="shared" si="34"/>
        <v>0</v>
      </c>
    </row>
    <row r="83" spans="1:14" outlineLevel="2">
      <c r="A83" s="1" t="s">
        <v>144</v>
      </c>
      <c r="B83" s="11" t="s">
        <v>145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f t="shared" si="34"/>
        <v>0</v>
      </c>
    </row>
    <row r="84" spans="1:14" outlineLevel="2">
      <c r="B84" s="19" t="s">
        <v>146</v>
      </c>
      <c r="C84" s="21">
        <f t="shared" ref="C84:M84" si="43">C85</f>
        <v>0</v>
      </c>
      <c r="D84" s="21">
        <f t="shared" si="43"/>
        <v>0</v>
      </c>
      <c r="E84" s="21">
        <f t="shared" si="43"/>
        <v>0</v>
      </c>
      <c r="F84" s="21">
        <f t="shared" si="43"/>
        <v>0</v>
      </c>
      <c r="G84" s="21">
        <f t="shared" si="43"/>
        <v>0</v>
      </c>
      <c r="H84" s="21">
        <f t="shared" si="43"/>
        <v>0</v>
      </c>
      <c r="I84" s="21">
        <f t="shared" si="43"/>
        <v>0</v>
      </c>
      <c r="J84" s="21">
        <f t="shared" si="43"/>
        <v>0</v>
      </c>
      <c r="K84" s="21">
        <f t="shared" si="43"/>
        <v>0</v>
      </c>
      <c r="L84" s="21">
        <f t="shared" si="43"/>
        <v>0</v>
      </c>
      <c r="M84" s="21">
        <f t="shared" si="43"/>
        <v>0</v>
      </c>
      <c r="N84" s="9">
        <f t="shared" si="34"/>
        <v>0</v>
      </c>
    </row>
    <row r="85" spans="1:14" ht="31.5" outlineLevel="2">
      <c r="A85" s="1" t="s">
        <v>147</v>
      </c>
      <c r="B85" s="11" t="s">
        <v>148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f t="shared" si="34"/>
        <v>0</v>
      </c>
    </row>
    <row r="86" spans="1:14" outlineLevel="2">
      <c r="B86" s="22" t="s">
        <v>149</v>
      </c>
      <c r="C86" s="23">
        <f t="shared" ref="C86:E86" si="44">C77</f>
        <v>0</v>
      </c>
      <c r="D86" s="23">
        <f t="shared" si="44"/>
        <v>0</v>
      </c>
      <c r="E86" s="23">
        <f t="shared" si="44"/>
        <v>0</v>
      </c>
      <c r="F86" s="23">
        <f>F77</f>
        <v>0</v>
      </c>
      <c r="G86" s="23">
        <f t="shared" ref="G86:M86" si="45">G77</f>
        <v>0</v>
      </c>
      <c r="H86" s="23">
        <f t="shared" si="45"/>
        <v>0</v>
      </c>
      <c r="I86" s="23">
        <f t="shared" si="45"/>
        <v>0</v>
      </c>
      <c r="J86" s="23">
        <f t="shared" si="45"/>
        <v>0</v>
      </c>
      <c r="K86" s="23">
        <f t="shared" si="45"/>
        <v>0</v>
      </c>
      <c r="L86" s="23">
        <f t="shared" si="45"/>
        <v>0</v>
      </c>
      <c r="M86" s="23">
        <f t="shared" si="45"/>
        <v>0</v>
      </c>
      <c r="N86" s="23">
        <f>N77</f>
        <v>0</v>
      </c>
    </row>
    <row r="88" spans="1:14" ht="16.5">
      <c r="B88" s="24" t="s">
        <v>150</v>
      </c>
      <c r="C88" s="25">
        <f>C86+C76</f>
        <v>11182324484</v>
      </c>
      <c r="D88" s="25">
        <f t="shared" ref="D88:E88" si="46">D86+D76</f>
        <v>1500000000</v>
      </c>
      <c r="E88" s="25">
        <f t="shared" si="46"/>
        <v>12682324484</v>
      </c>
      <c r="F88" s="25">
        <f t="shared" ref="F88:I88" si="47">F86+F76</f>
        <v>484485193.49000001</v>
      </c>
      <c r="G88" s="25">
        <f t="shared" si="47"/>
        <v>604876392.89999998</v>
      </c>
      <c r="H88" s="25">
        <f t="shared" si="47"/>
        <v>686487731.28999996</v>
      </c>
      <c r="I88" s="25">
        <f t="shared" si="47"/>
        <v>626394104.71000004</v>
      </c>
      <c r="J88" s="25">
        <f>J86+J76</f>
        <v>1008496900.3800001</v>
      </c>
      <c r="K88" s="25">
        <f>K86+K76</f>
        <v>791367369.63999999</v>
      </c>
      <c r="L88" s="25">
        <f>L86+L76</f>
        <v>681547728</v>
      </c>
      <c r="M88" s="25">
        <f>M86+M76</f>
        <v>659612945.62</v>
      </c>
      <c r="N88" s="25">
        <f>N86+N76</f>
        <v>5543268366.0299997</v>
      </c>
    </row>
    <row r="89" spans="1:14" s="27" customFormat="1">
      <c r="A89" s="1"/>
      <c r="B89" s="26" t="s">
        <v>151</v>
      </c>
      <c r="C89" s="26"/>
      <c r="D89" s="26"/>
      <c r="E89" s="26"/>
    </row>
    <row r="90" spans="1:14" s="27" customFormat="1">
      <c r="A90" s="1"/>
      <c r="B90" s="34" t="s">
        <v>171</v>
      </c>
      <c r="C90" s="26"/>
      <c r="D90" s="26"/>
      <c r="E90" s="26"/>
    </row>
    <row r="91" spans="1:14" s="27" customFormat="1">
      <c r="A91" s="1"/>
      <c r="B91" s="28" t="s">
        <v>152</v>
      </c>
      <c r="C91" s="28"/>
      <c r="D91" s="28"/>
      <c r="E91" s="28"/>
      <c r="N91" s="29"/>
    </row>
    <row r="92" spans="1:14" s="27" customFormat="1" ht="27.75">
      <c r="A92" s="1"/>
      <c r="B92" s="30" t="s">
        <v>153</v>
      </c>
      <c r="C92" s="28"/>
      <c r="D92" s="28"/>
      <c r="E92" s="28"/>
    </row>
    <row r="93" spans="1:14" s="27" customFormat="1" ht="40.5">
      <c r="A93" s="1"/>
      <c r="B93" s="35" t="s">
        <v>161</v>
      </c>
      <c r="C93" s="28"/>
      <c r="D93" s="28"/>
      <c r="E93" s="28"/>
    </row>
    <row r="94" spans="1:14" s="27" customFormat="1" ht="63" customHeight="1">
      <c r="A94" s="1"/>
      <c r="B94" s="35" t="s">
        <v>162</v>
      </c>
      <c r="C94" s="28"/>
      <c r="D94" s="28"/>
      <c r="E94" s="28"/>
    </row>
    <row r="95" spans="1:14" s="27" customFormat="1">
      <c r="A95" s="1"/>
      <c r="B95" s="28" t="s">
        <v>154</v>
      </c>
      <c r="C95" s="28"/>
      <c r="D95" s="28"/>
      <c r="E95" s="28"/>
    </row>
    <row r="96" spans="1:14" s="27" customFormat="1" ht="27.75">
      <c r="A96" s="1"/>
      <c r="B96" s="30" t="s">
        <v>155</v>
      </c>
      <c r="C96" s="28"/>
      <c r="D96" s="28"/>
      <c r="E96" s="28"/>
    </row>
    <row r="97" spans="1:14" s="27" customFormat="1">
      <c r="A97" s="1"/>
      <c r="B97" s="28" t="s">
        <v>156</v>
      </c>
      <c r="C97" s="28"/>
      <c r="D97" s="28"/>
      <c r="E97" s="28"/>
    </row>
    <row r="98" spans="1:14">
      <c r="B98" s="40"/>
      <c r="C98" s="40"/>
      <c r="D98" s="40"/>
      <c r="E98" s="40"/>
      <c r="F98" s="40"/>
      <c r="G98" s="31"/>
      <c r="H98" s="31"/>
      <c r="I98" s="31"/>
      <c r="J98" s="31"/>
      <c r="K98" s="31"/>
      <c r="L98" s="31"/>
      <c r="M98" s="31"/>
      <c r="N98" s="31"/>
    </row>
    <row r="99" spans="1:14">
      <c r="B99" s="32"/>
      <c r="C99" s="32"/>
      <c r="D99" s="32"/>
      <c r="E99" s="32"/>
      <c r="F99" s="33"/>
      <c r="G99" s="33"/>
      <c r="H99" s="33"/>
      <c r="I99" s="33"/>
      <c r="J99" s="33"/>
      <c r="K99" s="33"/>
      <c r="L99" s="33"/>
      <c r="M99" s="33"/>
      <c r="N99" s="33"/>
    </row>
    <row r="100" spans="1:14">
      <c r="B100" s="32"/>
      <c r="C100" s="32"/>
      <c r="D100" s="32"/>
      <c r="E100" s="32"/>
      <c r="F100" s="33"/>
      <c r="G100" s="33"/>
      <c r="H100" s="33"/>
      <c r="I100" s="33"/>
      <c r="J100" s="33"/>
      <c r="K100" s="33"/>
      <c r="L100" s="33"/>
      <c r="M100" s="33"/>
      <c r="N100" s="33"/>
    </row>
    <row r="101" spans="1:14">
      <c r="B101" s="32"/>
      <c r="C101" s="32"/>
      <c r="D101" s="32"/>
      <c r="E101" s="32"/>
      <c r="F101" s="33"/>
      <c r="G101" s="33"/>
      <c r="H101" s="33"/>
      <c r="I101" s="33"/>
      <c r="J101" s="33"/>
      <c r="K101" s="33"/>
      <c r="L101" s="33"/>
      <c r="M101" s="33"/>
      <c r="N101" s="33"/>
    </row>
    <row r="102" spans="1:14">
      <c r="B102" s="32"/>
      <c r="C102" s="32"/>
      <c r="D102" s="32"/>
      <c r="E102" s="32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1:14">
      <c r="B103" s="32"/>
      <c r="C103" s="32"/>
      <c r="D103" s="32"/>
      <c r="E103" s="32"/>
      <c r="F103" s="33"/>
      <c r="G103" s="33"/>
      <c r="H103" s="33"/>
      <c r="I103" s="33"/>
      <c r="J103" s="33"/>
      <c r="K103" s="33"/>
      <c r="L103" s="33"/>
      <c r="M103" s="33"/>
      <c r="N103" s="33"/>
    </row>
    <row r="104" spans="1:14">
      <c r="B104" s="32"/>
      <c r="C104" s="32"/>
      <c r="D104" s="32"/>
      <c r="E104" s="32"/>
      <c r="F104" s="33"/>
      <c r="G104" s="33"/>
      <c r="H104" s="33"/>
      <c r="I104" s="33"/>
      <c r="J104" s="33"/>
      <c r="K104" s="33"/>
      <c r="L104" s="33"/>
      <c r="M104" s="33"/>
      <c r="N104" s="33"/>
    </row>
    <row r="105" spans="1:14">
      <c r="B105" s="32"/>
      <c r="C105" s="32"/>
      <c r="D105" s="32"/>
      <c r="E105" s="32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1:14">
      <c r="B106" s="32"/>
      <c r="C106" s="32"/>
      <c r="D106" s="32"/>
      <c r="E106" s="32"/>
      <c r="F106" s="33"/>
      <c r="G106" s="33"/>
      <c r="H106" s="33"/>
      <c r="I106" s="33"/>
      <c r="J106" s="33"/>
      <c r="K106" s="33"/>
      <c r="L106" s="33"/>
      <c r="M106" s="33"/>
      <c r="N106" s="33"/>
    </row>
    <row r="107" spans="1:14">
      <c r="B107" s="32"/>
      <c r="C107" s="32"/>
      <c r="D107" s="32"/>
      <c r="E107" s="32"/>
      <c r="F107" s="33"/>
      <c r="G107" s="33"/>
      <c r="H107" s="33"/>
      <c r="I107" s="33"/>
      <c r="J107" s="33"/>
      <c r="K107" s="33"/>
      <c r="L107" s="33"/>
      <c r="M107" s="33"/>
      <c r="N107" s="33"/>
    </row>
    <row r="108" spans="1:14">
      <c r="B108" s="32"/>
      <c r="C108" s="32"/>
      <c r="D108" s="32"/>
      <c r="E108" s="32"/>
      <c r="F108" s="33"/>
      <c r="G108" s="33"/>
      <c r="H108" s="33"/>
      <c r="I108" s="33"/>
      <c r="J108" s="33"/>
      <c r="K108" s="33"/>
      <c r="L108" s="33"/>
      <c r="M108" s="33"/>
      <c r="N108" s="33"/>
    </row>
    <row r="109" spans="1:14">
      <c r="B109" s="32"/>
      <c r="C109" s="32"/>
      <c r="D109" s="32"/>
      <c r="E109" s="32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</sheetData>
  <mergeCells count="5">
    <mergeCell ref="B1:N1"/>
    <mergeCell ref="B2:N2"/>
    <mergeCell ref="B3:N3"/>
    <mergeCell ref="B4:N4"/>
    <mergeCell ref="B98:F98"/>
  </mergeCells>
  <phoneticPr fontId="16" type="noConversion"/>
  <pageMargins left="0.25" right="0.25" top="0.75" bottom="0.75" header="0.3" footer="0.3"/>
  <pageSetup scale="35" orientation="landscape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Carmen Yanely Flores Quezada</cp:lastModifiedBy>
  <cp:lastPrinted>2024-08-02T16:20:39Z</cp:lastPrinted>
  <dcterms:created xsi:type="dcterms:W3CDTF">2022-03-09T15:01:24Z</dcterms:created>
  <dcterms:modified xsi:type="dcterms:W3CDTF">2024-09-02T14:30:15Z</dcterms:modified>
</cp:coreProperties>
</file>